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90" windowWidth="9375" windowHeight="4965" tabRatio="601" activeTab="0"/>
  </bookViews>
  <sheets>
    <sheet name="Calculo imposto (21)" sheetId="1" r:id="rId1"/>
  </sheets>
  <definedNames>
    <definedName name="_xlnm.Print_Titles" localSheetId="0">'Calculo imposto (21)'!$1:$2</definedName>
  </definedNames>
  <calcPr fullCalcOnLoad="1"/>
</workbook>
</file>

<file path=xl/sharedStrings.xml><?xml version="1.0" encoding="utf-8"?>
<sst xmlns="http://schemas.openxmlformats.org/spreadsheetml/2006/main" count="93" uniqueCount="75">
  <si>
    <t>Limite</t>
  </si>
  <si>
    <t>Ponto</t>
  </si>
  <si>
    <t>Transacções e acontecimentos</t>
  </si>
  <si>
    <t>Cálculos auxiliares</t>
  </si>
  <si>
    <t>a)</t>
  </si>
  <si>
    <t>b)</t>
  </si>
  <si>
    <t>Eliminação da dupla tributação económica</t>
  </si>
  <si>
    <t>Valores</t>
  </si>
  <si>
    <t>Cálculos auxiliares/enquadramento fiscal</t>
  </si>
  <si>
    <t>RAI</t>
  </si>
  <si>
    <t>Acréscimos</t>
  </si>
  <si>
    <t>Depreciações não aceites como gastos</t>
  </si>
  <si>
    <t>Encargos não devidamente documentados</t>
  </si>
  <si>
    <t>Deduções</t>
  </si>
  <si>
    <t>Prejuízos</t>
  </si>
  <si>
    <t>Benefícios fiscais</t>
  </si>
  <si>
    <t>art.º 87.º</t>
  </si>
  <si>
    <t>taxa IRC</t>
  </si>
  <si>
    <t>Colecta</t>
  </si>
  <si>
    <t>Dupla tributação internacional</t>
  </si>
  <si>
    <t>PEC</t>
  </si>
  <si>
    <t>art.º 93.º</t>
  </si>
  <si>
    <t>taxa</t>
  </si>
  <si>
    <t>%</t>
  </si>
  <si>
    <t>(=)</t>
  </si>
  <si>
    <t>IRC LIQUIDADO</t>
  </si>
  <si>
    <t>Resultado da liquidação</t>
  </si>
  <si>
    <t>Retenções na fonte</t>
  </si>
  <si>
    <t>art.º 90.º, n.º 2, alínea d)</t>
  </si>
  <si>
    <t>Pagamentos por conta</t>
  </si>
  <si>
    <t>art.ºs 104.º e 105.º</t>
  </si>
  <si>
    <t>Colecta (n-1)</t>
  </si>
  <si>
    <t>RF (n-1)</t>
  </si>
  <si>
    <t>Derrama</t>
  </si>
  <si>
    <t>Lei n.º 2/2007, de 15/01, art.º 14.º</t>
  </si>
  <si>
    <t>Lucro tributável</t>
  </si>
  <si>
    <t>Derrama estadual</t>
  </si>
  <si>
    <t>art.ºs 87.º-A e 104.º-A</t>
  </si>
  <si>
    <t>Excedente</t>
  </si>
  <si>
    <t>Pagamentos adicionais por conta</t>
  </si>
  <si>
    <t>art.º 105.º-A</t>
  </si>
  <si>
    <t>Tributações autónomas</t>
  </si>
  <si>
    <t>art.º 88.º</t>
  </si>
  <si>
    <t>Valor contab.</t>
  </si>
  <si>
    <t>Encargos com viaturas</t>
  </si>
  <si>
    <t>Juros compensatórios</t>
  </si>
  <si>
    <t>art.º 102.º</t>
  </si>
  <si>
    <t>Juros de mora</t>
  </si>
  <si>
    <t>c)</t>
  </si>
  <si>
    <t>TOTAL A PAGAR/A RECUPERAR</t>
  </si>
  <si>
    <t>IRC liquidado</t>
  </si>
  <si>
    <t>d)</t>
  </si>
  <si>
    <t>Acréscimos fiscais</t>
  </si>
  <si>
    <t>Impostos sobre o rendimento</t>
  </si>
  <si>
    <t>Deduções fiscais</t>
  </si>
  <si>
    <t>Pagamento especial por conta</t>
  </si>
  <si>
    <t>Derrama Municipal</t>
  </si>
  <si>
    <t>Despesas de representação</t>
  </si>
  <si>
    <t>x taxa</t>
  </si>
  <si>
    <t>(-) limite)</t>
  </si>
  <si>
    <t>X %</t>
  </si>
  <si>
    <t>(-) PC (n-1)</t>
  </si>
  <si>
    <t>(-) (VN (n-1)</t>
  </si>
  <si>
    <t>Caderno de Exercícios de Apoio às Aulas IRC resolução (21)</t>
  </si>
  <si>
    <t>LUCRO TRIBUTÁVEL</t>
  </si>
  <si>
    <t>MATÉRIA COLETÁVEL</t>
  </si>
  <si>
    <t>e)</t>
  </si>
  <si>
    <t>IRC A PAGAR/IRC A RECUPERAR</t>
  </si>
  <si>
    <t>f)</t>
  </si>
  <si>
    <t>RESULTADO LÍQUIDO DO PERÍODO</t>
  </si>
  <si>
    <t>IRC DO PERÍODO</t>
  </si>
  <si>
    <t>RESULTADO ANTES DE IMPOSTOS</t>
  </si>
  <si>
    <t>Contabilidade</t>
  </si>
  <si>
    <t>Controlo</t>
  </si>
  <si>
    <t>Fiscalidade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</si>
</sst>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Esc.&quot;;[Red]\-#,##0.00\ &quot;Esc.&quot;"/>
    <numFmt numFmtId="165" formatCode="_-* #,##0\ &quot;Esc.&quot;_-;\-* #,##0\ &quot;Esc.&quot;_-;_-* &quot;-&quot;\ &quot;Esc.&quot;_-;_-@_-"/>
    <numFmt numFmtId="166" formatCode="_-* #,##0\ _E_s_c_._-;\-* #,##0\ _E_s_c_._-;_-* &quot;-&quot;\ _E_s_c_._-;_-@_-"/>
    <numFmt numFmtId="167" formatCode="_-* #,##0.00\ &quot;Esc.&quot;_-;\-* #,##0.00\ &quot;Esc.&quot;_-;_-* &quot;-&quot;??\ &quot;Esc.&quot;_-;_-@_-"/>
    <numFmt numFmtId="168" formatCode="_-* #,##0.00\ _E_s_c_._-;\-* #,##0.00\ _E_s_c_._-;_-* &quot;-&quot;??\ _E_s_c_._-;_-@_-"/>
    <numFmt numFmtId="169" formatCode="0.0%"/>
    <numFmt numFmtId="170" formatCode="0.000000000"/>
    <numFmt numFmtId="171" formatCode="#,##0.000"/>
    <numFmt numFmtId="172" formatCode="[$-816]d/mmm/yy;@"/>
    <numFmt numFmtId="173" formatCode="0.000000"/>
    <numFmt numFmtId="174" formatCode="0.000%"/>
    <numFmt numFmtId="175" formatCode="0.00000%"/>
    <numFmt numFmtId="176" formatCode="#,##0.000000000"/>
    <numFmt numFmtId="177" formatCode="#,##0.00000"/>
    <numFmt numFmtId="178" formatCode="0.000"/>
    <numFmt numFmtId="179" formatCode="#,##0.0"/>
    <numFmt numFmtId="180" formatCode="0.0"/>
    <numFmt numFmtId="181" formatCode="#,##0.0000"/>
    <numFmt numFmtId="182" formatCode="[$-816]dddd\,\ d&quot; de &quot;mmmm&quot; de &quot;yyyy"/>
    <numFmt numFmtId="183" formatCode="0.00000"/>
    <numFmt numFmtId="184" formatCode="&quot;Esc.&quot;#,##0_);\(&quot;Esc.&quot;#,##0\)"/>
    <numFmt numFmtId="185" formatCode="&quot;Esc.&quot;#,##0_);[Red]\(&quot;Esc.&quot;#,##0\)"/>
    <numFmt numFmtId="186" formatCode="&quot;Esc.&quot;#,##0.00_);\(&quot;Esc.&quot;#,##0.00\)"/>
    <numFmt numFmtId="187" formatCode="&quot;Esc.&quot;#,##0.00_);[Red]\(&quot;Esc.&quot;#,##0.00\)"/>
    <numFmt numFmtId="188" formatCode="_(&quot;Esc.&quot;* #,##0_);_(&quot;Esc.&quot;* \(#,##0\);_(&quot;Esc.&quot;* &quot;-&quot;_);_(@_)"/>
    <numFmt numFmtId="189" formatCode="_(* #,##0_);_(* \(#,##0\);_(* &quot;-&quot;_);_(@_)"/>
    <numFmt numFmtId="190" formatCode="_(&quot;Esc.&quot;* #,##0.00_);_(&quot;Esc.&quot;* \(#,##0.00\);_(&quot;Esc.&quot;* &quot;-&quot;??_);_(@_)"/>
    <numFmt numFmtId="191" formatCode="_(* #,##0.00_);_(* \(#,##0.00\);_(* &quot;-&quot;??_);_(@_)"/>
    <numFmt numFmtId="192" formatCode="#,##0\ &quot;Esc.&quot;;\-#,##0\ &quot;Esc.&quot;"/>
    <numFmt numFmtId="193" formatCode="#,##0\ &quot;Esc.&quot;;[Red]\-#,##0\ &quot;Esc.&quot;"/>
    <numFmt numFmtId="194" formatCode="#,##0.00\ &quot;Esc.&quot;;\-#,##0.00\ &quot;Esc.&quot;"/>
    <numFmt numFmtId="195" formatCode="#,##0\ &quot;Esc.&quot;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#,##0\ &quot;€&quot;"/>
    <numFmt numFmtId="200" formatCode="0.0000"/>
    <numFmt numFmtId="201" formatCode="[$€-2]\ #,##0.00_);[Red]\([$€-2]\ #,##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2" fillId="3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8" borderId="4" applyNumberFormat="0" applyAlignment="0" applyProtection="0"/>
    <xf numFmtId="0" fontId="33" fillId="39" borderId="5" applyNumberFormat="0" applyAlignment="0" applyProtection="0"/>
    <xf numFmtId="0" fontId="20" fillId="0" borderId="6" applyNumberFormat="0" applyFill="0" applyAlignment="0" applyProtection="0"/>
    <xf numFmtId="0" fontId="15" fillId="40" borderId="7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8" borderId="0" applyNumberFormat="0" applyBorder="0" applyAlignment="0" applyProtection="0"/>
    <xf numFmtId="0" fontId="3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0" borderId="8" applyNumberFormat="0" applyFont="0" applyAlignment="0" applyProtection="0"/>
    <xf numFmtId="0" fontId="13" fillId="38" borderId="9" applyNumberFormat="0" applyAlignment="0" applyProtection="0"/>
    <xf numFmtId="9" fontId="0" fillId="0" borderId="0" applyFont="0" applyFill="0" applyBorder="0" applyAlignment="0" applyProtection="0"/>
    <xf numFmtId="0" fontId="36" fillId="39" borderId="10" applyNumberFormat="0" applyAlignment="0" applyProtection="0"/>
    <xf numFmtId="16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51" borderId="12" applyNumberFormat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82">
      <alignment/>
      <protection/>
    </xf>
    <xf numFmtId="0" fontId="23" fillId="48" borderId="13" xfId="82" applyFont="1" applyFill="1" applyBorder="1" applyAlignment="1">
      <alignment horizontal="center" vertical="center"/>
      <protection/>
    </xf>
    <xf numFmtId="0" fontId="24" fillId="48" borderId="13" xfId="82" applyFont="1" applyFill="1" applyBorder="1" applyAlignment="1">
      <alignment horizontal="center" vertical="center"/>
      <protection/>
    </xf>
    <xf numFmtId="0" fontId="25" fillId="0" borderId="0" xfId="82" applyFont="1" applyBorder="1" applyAlignment="1">
      <alignment wrapText="1"/>
      <protection/>
    </xf>
    <xf numFmtId="0" fontId="0" fillId="0" borderId="0" xfId="82" applyFont="1" applyBorder="1">
      <alignment/>
      <protection/>
    </xf>
    <xf numFmtId="0" fontId="0" fillId="0" borderId="0" xfId="82" applyFont="1">
      <alignment/>
      <protection/>
    </xf>
    <xf numFmtId="0" fontId="1" fillId="0" borderId="0" xfId="82" applyFont="1" applyBorder="1" applyAlignment="1">
      <alignment horizontal="center"/>
      <protection/>
    </xf>
    <xf numFmtId="0" fontId="1" fillId="0" borderId="0" xfId="82" applyFont="1" applyBorder="1">
      <alignment/>
      <protection/>
    </xf>
    <xf numFmtId="4" fontId="1" fillId="0" borderId="0" xfId="82" applyNumberFormat="1" applyFont="1" applyBorder="1">
      <alignment/>
      <protection/>
    </xf>
    <xf numFmtId="0" fontId="0" fillId="0" borderId="0" xfId="82" applyFont="1" applyBorder="1" applyAlignment="1">
      <alignment wrapText="1"/>
      <protection/>
    </xf>
    <xf numFmtId="0" fontId="0" fillId="0" borderId="0" xfId="82" applyFont="1" applyBorder="1" applyAlignment="1">
      <alignment horizontal="left" indent="2"/>
      <protection/>
    </xf>
    <xf numFmtId="4" fontId="0" fillId="0" borderId="0" xfId="82" applyNumberFormat="1" applyFont="1" applyBorder="1">
      <alignment/>
      <protection/>
    </xf>
    <xf numFmtId="0" fontId="1" fillId="0" borderId="0" xfId="82" applyFont="1" applyBorder="1" applyAlignment="1">
      <alignment horizontal="left"/>
      <protection/>
    </xf>
    <xf numFmtId="4" fontId="0" fillId="0" borderId="14" xfId="82" applyNumberFormat="1" applyFont="1" applyBorder="1">
      <alignment/>
      <protection/>
    </xf>
    <xf numFmtId="0" fontId="0" fillId="0" borderId="0" xfId="82" applyFont="1" applyBorder="1" applyAlignment="1">
      <alignment horizontal="right"/>
      <protection/>
    </xf>
    <xf numFmtId="9" fontId="26" fillId="0" borderId="0" xfId="82" applyNumberFormat="1" applyFont="1" applyBorder="1" applyAlignment="1">
      <alignment horizontal="center" wrapText="1"/>
      <protection/>
    </xf>
    <xf numFmtId="3" fontId="0" fillId="0" borderId="0" xfId="82" applyNumberFormat="1" applyFont="1" applyFill="1" applyBorder="1" applyAlignment="1">
      <alignment wrapText="1"/>
      <protection/>
    </xf>
    <xf numFmtId="10" fontId="0" fillId="0" borderId="0" xfId="82" applyNumberFormat="1" applyFont="1" applyFill="1" applyBorder="1" applyAlignment="1">
      <alignment wrapText="1"/>
      <protection/>
    </xf>
    <xf numFmtId="0" fontId="0" fillId="0" borderId="0" xfId="82" applyFont="1" applyBorder="1" applyAlignment="1">
      <alignment/>
      <protection/>
    </xf>
    <xf numFmtId="0" fontId="0" fillId="0" borderId="0" xfId="82" applyFont="1" applyBorder="1" applyAlignment="1">
      <alignment horizontal="left"/>
      <protection/>
    </xf>
    <xf numFmtId="0" fontId="0" fillId="0" borderId="0" xfId="82" applyFont="1" applyFill="1" applyBorder="1" applyAlignment="1">
      <alignment horizontal="left"/>
      <protection/>
    </xf>
    <xf numFmtId="0" fontId="1" fillId="0" borderId="0" xfId="82" applyFont="1" applyFill="1" applyBorder="1" applyAlignment="1">
      <alignment horizontal="left"/>
      <protection/>
    </xf>
    <xf numFmtId="0" fontId="1" fillId="0" borderId="0" xfId="82" applyFont="1" applyFill="1" applyBorder="1" applyAlignment="1">
      <alignment horizontal="center"/>
      <protection/>
    </xf>
    <xf numFmtId="4" fontId="1" fillId="0" borderId="0" xfId="82" applyNumberFormat="1" applyFont="1" applyFill="1" applyBorder="1">
      <alignment/>
      <protection/>
    </xf>
    <xf numFmtId="4" fontId="0" fillId="0" borderId="0" xfId="82" applyNumberFormat="1" applyFont="1" applyFill="1" applyBorder="1">
      <alignment/>
      <protection/>
    </xf>
    <xf numFmtId="4" fontId="0" fillId="0" borderId="14" xfId="82" applyNumberFormat="1" applyFont="1" applyFill="1" applyBorder="1">
      <alignment/>
      <protection/>
    </xf>
    <xf numFmtId="0" fontId="26" fillId="0" borderId="0" xfId="82" applyFont="1" applyBorder="1" applyAlignment="1">
      <alignment horizontal="center" wrapText="1"/>
      <protection/>
    </xf>
    <xf numFmtId="0" fontId="0" fillId="0" borderId="0" xfId="82" applyFont="1" applyFill="1" applyBorder="1" applyAlignment="1">
      <alignment wrapText="1"/>
      <protection/>
    </xf>
    <xf numFmtId="3" fontId="0" fillId="0" borderId="0" xfId="82" applyNumberFormat="1" applyFont="1" applyBorder="1" applyAlignment="1">
      <alignment wrapText="1"/>
      <protection/>
    </xf>
    <xf numFmtId="0" fontId="0" fillId="0" borderId="0" xfId="82" applyFont="1" applyFill="1" applyBorder="1" applyAlignment="1">
      <alignment horizontal="right"/>
      <protection/>
    </xf>
    <xf numFmtId="0" fontId="0" fillId="7" borderId="15" xfId="82" applyFont="1" applyFill="1" applyBorder="1" applyAlignment="1">
      <alignment horizontal="center" wrapText="1"/>
      <protection/>
    </xf>
    <xf numFmtId="0" fontId="1" fillId="7" borderId="15" xfId="82" applyFont="1" applyFill="1" applyBorder="1" applyAlignment="1">
      <alignment horizontal="center" wrapText="1"/>
      <protection/>
    </xf>
    <xf numFmtId="3" fontId="0" fillId="0" borderId="0" xfId="82" applyNumberFormat="1" applyFont="1" applyFill="1" applyBorder="1" applyAlignment="1">
      <alignment horizontal="right" wrapText="1"/>
      <protection/>
    </xf>
    <xf numFmtId="9" fontId="0" fillId="0" borderId="0" xfId="82" applyNumberFormat="1" applyFont="1" applyFill="1" applyBorder="1" applyAlignment="1">
      <alignment horizontal="right" wrapText="1"/>
      <protection/>
    </xf>
    <xf numFmtId="3" fontId="0" fillId="48" borderId="0" xfId="82" applyNumberFormat="1" applyFont="1" applyFill="1" applyBorder="1" applyAlignment="1">
      <alignment horizontal="right" wrapText="1"/>
      <protection/>
    </xf>
    <xf numFmtId="4" fontId="25" fillId="0" borderId="0" xfId="82" applyNumberFormat="1" applyFont="1" applyBorder="1">
      <alignment/>
      <protection/>
    </xf>
    <xf numFmtId="10" fontId="0" fillId="0" borderId="0" xfId="82" applyNumberFormat="1" applyFont="1" applyFill="1" applyBorder="1" applyAlignment="1">
      <alignment horizontal="right" wrapText="1"/>
      <protection/>
    </xf>
    <xf numFmtId="0" fontId="0" fillId="7" borderId="15" xfId="82" applyFont="1" applyFill="1" applyBorder="1" applyAlignment="1">
      <alignment horizontal="center" vertical="center" wrapText="1"/>
      <protection/>
    </xf>
    <xf numFmtId="0" fontId="1" fillId="7" borderId="15" xfId="82" applyFont="1" applyFill="1" applyBorder="1" applyAlignment="1">
      <alignment horizontal="center" vertical="center" wrapText="1"/>
      <protection/>
    </xf>
    <xf numFmtId="0" fontId="0" fillId="0" borderId="0" xfId="82" applyFont="1" applyAlignment="1">
      <alignment wrapText="1"/>
      <protection/>
    </xf>
    <xf numFmtId="9" fontId="0" fillId="0" borderId="0" xfId="82" applyNumberFormat="1" applyFont="1" applyFill="1" applyBorder="1" applyAlignment="1">
      <alignment wrapText="1"/>
      <protection/>
    </xf>
    <xf numFmtId="3" fontId="0" fillId="0" borderId="15" xfId="82" applyNumberFormat="1" applyFont="1" applyFill="1" applyBorder="1" applyAlignment="1">
      <alignment wrapText="1"/>
      <protection/>
    </xf>
    <xf numFmtId="9" fontId="0" fillId="0" borderId="15" xfId="82" applyNumberFormat="1" applyFont="1" applyFill="1" applyBorder="1" applyAlignment="1">
      <alignment wrapText="1"/>
      <protection/>
    </xf>
    <xf numFmtId="3" fontId="0" fillId="48" borderId="0" xfId="82" applyNumberFormat="1" applyFont="1" applyFill="1" applyBorder="1" applyAlignment="1">
      <alignment wrapText="1"/>
      <protection/>
    </xf>
    <xf numFmtId="0" fontId="1" fillId="0" borderId="0" xfId="82" applyFont="1">
      <alignment/>
      <protection/>
    </xf>
    <xf numFmtId="0" fontId="0" fillId="0" borderId="0" xfId="82" applyFont="1" applyAlignment="1">
      <alignment horizontal="left" indent="7"/>
      <protection/>
    </xf>
    <xf numFmtId="0" fontId="0" fillId="0" borderId="0" xfId="82" applyFont="1" applyAlignment="1">
      <alignment horizontal="right"/>
      <protection/>
    </xf>
    <xf numFmtId="0" fontId="23" fillId="0" borderId="0" xfId="82" applyFont="1" applyFill="1" applyBorder="1" applyAlignment="1">
      <alignment horizontal="center" vertical="center"/>
      <protection/>
    </xf>
    <xf numFmtId="0" fontId="24" fillId="0" borderId="0" xfId="82" applyFont="1" applyFill="1" applyBorder="1" applyAlignment="1">
      <alignment horizontal="center" vertical="center"/>
      <protection/>
    </xf>
    <xf numFmtId="0" fontId="24" fillId="48" borderId="13" xfId="82" applyFont="1" applyFill="1" applyBorder="1" applyAlignment="1">
      <alignment horizontal="center" vertical="center"/>
      <protection/>
    </xf>
    <xf numFmtId="0" fontId="6" fillId="0" borderId="15" xfId="82" applyFont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to" xfId="72"/>
    <cellStyle name="Entrada" xfId="73"/>
    <cellStyle name="Explanatory Text" xfId="74"/>
    <cellStyle name="Hyperlink" xfId="75"/>
    <cellStyle name="Followed Hyperlink" xfId="76"/>
    <cellStyle name="Incorreto" xfId="77"/>
    <cellStyle name="Currency" xfId="78"/>
    <cellStyle name="Currency [0]" xfId="79"/>
    <cellStyle name="Neutral" xfId="80"/>
    <cellStyle name="Neutro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2" xfId="88"/>
    <cellStyle name="Normal 2 2" xfId="89"/>
    <cellStyle name="Normal 2 2 2" xfId="90"/>
    <cellStyle name="Normal 2 3" xfId="91"/>
    <cellStyle name="Normal 2 3 2" xfId="92"/>
    <cellStyle name="Normal 2 4" xfId="93"/>
    <cellStyle name="Normal 3" xfId="94"/>
    <cellStyle name="Normal 3 2" xfId="95"/>
    <cellStyle name="Normal 3_AFT exercícios (3) ciclo operacional RES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8" xfId="104"/>
    <cellStyle name="Normal 9" xfId="105"/>
    <cellStyle name="Normal 9 2" xfId="106"/>
    <cellStyle name="Nota" xfId="107"/>
    <cellStyle name="Output" xfId="108"/>
    <cellStyle name="Percent" xfId="109"/>
    <cellStyle name="Saída" xfId="110"/>
    <cellStyle name="Comma [0]" xfId="111"/>
    <cellStyle name="Texto de Aviso" xfId="112"/>
    <cellStyle name="Texto Explicativo" xfId="113"/>
    <cellStyle name="Title" xfId="114"/>
    <cellStyle name="Título" xfId="115"/>
    <cellStyle name="Total" xfId="116"/>
    <cellStyle name="Verificar Célula" xfId="117"/>
    <cellStyle name="Comma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66"/>
  <sheetViews>
    <sheetView tabSelected="1" zoomScalePageLayoutView="0" workbookViewId="0" topLeftCell="A52">
      <selection activeCell="D71" sqref="D71"/>
    </sheetView>
  </sheetViews>
  <sheetFormatPr defaultColWidth="9.140625" defaultRowHeight="12.75"/>
  <cols>
    <col min="1" max="1" width="4.57421875" style="1" customWidth="1"/>
    <col min="2" max="2" width="38.140625" style="1" customWidth="1"/>
    <col min="3" max="3" width="14.7109375" style="1" customWidth="1"/>
    <col min="4" max="9" width="11.7109375" style="1" customWidth="1"/>
    <col min="10" max="16384" width="9.140625" style="1" customWidth="1"/>
  </cols>
  <sheetData>
    <row r="1" spans="1:9" ht="19.5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2" t="s">
        <v>1</v>
      </c>
      <c r="B2" s="2" t="s">
        <v>2</v>
      </c>
      <c r="C2" s="3" t="s">
        <v>7</v>
      </c>
      <c r="D2" s="50" t="s">
        <v>8</v>
      </c>
      <c r="E2" s="50"/>
      <c r="F2" s="50"/>
      <c r="G2" s="50"/>
      <c r="H2" s="50"/>
      <c r="I2" s="50"/>
    </row>
    <row r="3" spans="1:9" ht="19.5" customHeight="1">
      <c r="A3" s="48"/>
      <c r="B3" s="49" t="s">
        <v>74</v>
      </c>
      <c r="C3" s="49"/>
      <c r="D3" s="49"/>
      <c r="E3" s="49"/>
      <c r="F3" s="49"/>
      <c r="G3" s="49"/>
      <c r="H3" s="49"/>
      <c r="I3" s="49"/>
    </row>
    <row r="4" spans="1:9" ht="12.75">
      <c r="A4" s="7"/>
      <c r="B4" s="8" t="s">
        <v>9</v>
      </c>
      <c r="C4" s="9">
        <v>1750000</v>
      </c>
      <c r="D4" s="4"/>
      <c r="E4" s="10"/>
      <c r="F4" s="10"/>
      <c r="G4" s="10"/>
      <c r="H4" s="10"/>
      <c r="I4" s="10"/>
    </row>
    <row r="5" spans="1:9" ht="12.75">
      <c r="A5" s="7"/>
      <c r="B5" s="8" t="s">
        <v>10</v>
      </c>
      <c r="C5" s="9"/>
      <c r="D5" s="4"/>
      <c r="E5" s="10"/>
      <c r="F5" s="10"/>
      <c r="G5" s="10"/>
      <c r="H5" s="10"/>
      <c r="I5" s="10"/>
    </row>
    <row r="6" spans="1:9" ht="12.75">
      <c r="A6" s="7"/>
      <c r="B6" s="11" t="s">
        <v>11</v>
      </c>
      <c r="C6" s="12">
        <v>51000</v>
      </c>
      <c r="D6" s="4"/>
      <c r="E6" s="10"/>
      <c r="F6" s="10"/>
      <c r="G6" s="10"/>
      <c r="H6" s="10"/>
      <c r="I6" s="10"/>
    </row>
    <row r="7" spans="1:9" ht="12.75">
      <c r="A7" s="7"/>
      <c r="B7" s="11" t="s">
        <v>12</v>
      </c>
      <c r="C7" s="12">
        <v>25000</v>
      </c>
      <c r="D7" s="4"/>
      <c r="E7" s="10"/>
      <c r="F7" s="10"/>
      <c r="G7" s="10"/>
      <c r="H7" s="10"/>
      <c r="I7" s="10"/>
    </row>
    <row r="8" spans="1:9" ht="12.75">
      <c r="A8" s="7"/>
      <c r="B8" s="13" t="s">
        <v>13</v>
      </c>
      <c r="C8" s="12"/>
      <c r="D8" s="4"/>
      <c r="E8" s="10"/>
      <c r="F8" s="10"/>
      <c r="G8" s="10"/>
      <c r="H8" s="10"/>
      <c r="I8" s="10"/>
    </row>
    <row r="9" spans="1:9" ht="13.5" thickBot="1">
      <c r="A9" s="7"/>
      <c r="B9" s="11" t="s">
        <v>6</v>
      </c>
      <c r="C9" s="14">
        <v>-180000</v>
      </c>
      <c r="D9" s="4"/>
      <c r="E9" s="10"/>
      <c r="F9" s="10"/>
      <c r="G9" s="10"/>
      <c r="H9" s="10"/>
      <c r="I9" s="10"/>
    </row>
    <row r="10" spans="1:9" ht="12.75">
      <c r="A10" s="7" t="s">
        <v>4</v>
      </c>
      <c r="B10" s="8" t="s">
        <v>64</v>
      </c>
      <c r="C10" s="9">
        <f>SUM(C4:C9)</f>
        <v>1646000</v>
      </c>
      <c r="D10" s="4"/>
      <c r="E10" s="10"/>
      <c r="F10" s="10"/>
      <c r="G10" s="10"/>
      <c r="H10" s="10"/>
      <c r="I10" s="10"/>
    </row>
    <row r="11" spans="1:9" ht="12.75">
      <c r="A11" s="7"/>
      <c r="B11" s="15" t="s">
        <v>14</v>
      </c>
      <c r="C11" s="12">
        <v>37250</v>
      </c>
      <c r="D11" s="4"/>
      <c r="E11" s="10"/>
      <c r="F11" s="10"/>
      <c r="G11" s="10"/>
      <c r="H11" s="10"/>
      <c r="I11" s="10"/>
    </row>
    <row r="12" spans="1:9" ht="13.5" thickBot="1">
      <c r="A12" s="7"/>
      <c r="B12" s="15" t="s">
        <v>15</v>
      </c>
      <c r="C12" s="14">
        <v>0</v>
      </c>
      <c r="D12" s="4"/>
      <c r="E12" s="6"/>
      <c r="F12" s="10"/>
      <c r="G12" s="10"/>
      <c r="H12" s="10"/>
      <c r="I12" s="10"/>
    </row>
    <row r="13" spans="1:9" ht="12.75">
      <c r="A13" s="7" t="s">
        <v>5</v>
      </c>
      <c r="B13" s="8" t="s">
        <v>65</v>
      </c>
      <c r="C13" s="9">
        <f>C10-C11-C12</f>
        <v>1608750</v>
      </c>
      <c r="D13" s="5"/>
      <c r="E13" s="10" t="s">
        <v>16</v>
      </c>
      <c r="F13" s="47" t="s">
        <v>17</v>
      </c>
      <c r="G13" s="16">
        <v>0.25</v>
      </c>
      <c r="H13" s="10"/>
      <c r="I13" s="10"/>
    </row>
    <row r="14" spans="1:9" ht="12.75">
      <c r="A14" s="7"/>
      <c r="B14" s="8" t="s">
        <v>18</v>
      </c>
      <c r="C14" s="9">
        <f>C13*G13</f>
        <v>402187.5</v>
      </c>
      <c r="D14" s="4"/>
      <c r="E14" s="17"/>
      <c r="F14" s="17"/>
      <c r="G14" s="18"/>
      <c r="H14" s="17"/>
      <c r="I14" s="10"/>
    </row>
    <row r="15" spans="1:9" ht="12.75">
      <c r="A15" s="7"/>
      <c r="B15" s="15" t="s">
        <v>19</v>
      </c>
      <c r="C15" s="12">
        <v>-17500</v>
      </c>
      <c r="D15" s="4"/>
      <c r="E15" s="10"/>
      <c r="F15" s="10"/>
      <c r="G15" s="10"/>
      <c r="H15" s="10"/>
      <c r="I15" s="10"/>
    </row>
    <row r="16" spans="1:9" ht="12.75">
      <c r="A16" s="7"/>
      <c r="B16" s="15" t="s">
        <v>15</v>
      </c>
      <c r="C16" s="12">
        <v>-55250</v>
      </c>
      <c r="D16" s="4"/>
      <c r="E16" s="10"/>
      <c r="F16" s="10"/>
      <c r="G16" s="10"/>
      <c r="H16" s="10"/>
      <c r="I16" s="10"/>
    </row>
    <row r="17" spans="1:9" ht="13.5" thickBot="1">
      <c r="A17" s="7"/>
      <c r="B17" s="15" t="s">
        <v>20</v>
      </c>
      <c r="C17" s="14">
        <v>0</v>
      </c>
      <c r="D17" s="5"/>
      <c r="E17" s="10" t="s">
        <v>21</v>
      </c>
      <c r="F17" s="5"/>
      <c r="G17" s="5"/>
      <c r="H17" s="5"/>
      <c r="I17" s="5"/>
    </row>
    <row r="18" spans="1:9" ht="12.75">
      <c r="A18" s="7" t="s">
        <v>48</v>
      </c>
      <c r="B18" s="13" t="s">
        <v>25</v>
      </c>
      <c r="C18" s="9">
        <f>SUM(C14:C17)</f>
        <v>329437.5</v>
      </c>
      <c r="D18" s="10"/>
      <c r="E18" s="10"/>
      <c r="F18" s="10"/>
      <c r="G18" s="10"/>
      <c r="H18" s="10"/>
      <c r="I18" s="10"/>
    </row>
    <row r="19" spans="1:9" ht="12.75">
      <c r="A19" s="7"/>
      <c r="B19" s="15" t="s">
        <v>26</v>
      </c>
      <c r="C19" s="12">
        <v>0</v>
      </c>
      <c r="D19" s="10"/>
      <c r="E19" s="10"/>
      <c r="F19" s="10"/>
      <c r="G19" s="10"/>
      <c r="H19" s="10"/>
      <c r="I19" s="10"/>
    </row>
    <row r="20" spans="1:9" ht="12.75">
      <c r="A20" s="7"/>
      <c r="B20" s="15" t="s">
        <v>27</v>
      </c>
      <c r="C20" s="12">
        <v>-46000</v>
      </c>
      <c r="D20" s="5"/>
      <c r="E20" s="19" t="s">
        <v>28</v>
      </c>
      <c r="F20" s="19"/>
      <c r="G20" s="19"/>
      <c r="H20" s="19"/>
      <c r="I20" s="19"/>
    </row>
    <row r="21" spans="1:9" ht="13.5" thickBot="1">
      <c r="A21" s="7"/>
      <c r="B21" s="15" t="s">
        <v>29</v>
      </c>
      <c r="C21" s="14">
        <f>F50*-1</f>
        <v>-285891.1</v>
      </c>
      <c r="D21" s="5"/>
      <c r="E21" s="19" t="s">
        <v>30</v>
      </c>
      <c r="F21" s="19"/>
      <c r="G21" s="19"/>
      <c r="H21" s="19"/>
      <c r="I21" s="19"/>
    </row>
    <row r="22" spans="1:9" ht="12.75">
      <c r="A22" s="7" t="s">
        <v>51</v>
      </c>
      <c r="B22" s="13" t="s">
        <v>67</v>
      </c>
      <c r="C22" s="9">
        <f>SUM(C18:C21)</f>
        <v>-2453.5999999999767</v>
      </c>
      <c r="D22" s="10"/>
      <c r="E22" s="10"/>
      <c r="F22" s="10"/>
      <c r="G22" s="10"/>
      <c r="H22" s="10"/>
      <c r="I22" s="10"/>
    </row>
    <row r="23" spans="1:9" ht="12.75">
      <c r="A23" s="7"/>
      <c r="B23" s="20" t="s">
        <v>33</v>
      </c>
      <c r="C23" s="25">
        <f>E53</f>
        <v>24690</v>
      </c>
      <c r="D23" s="10"/>
      <c r="E23" s="19" t="s">
        <v>34</v>
      </c>
      <c r="F23" s="19"/>
      <c r="G23" s="19"/>
      <c r="H23" s="19"/>
      <c r="I23" s="19"/>
    </row>
    <row r="24" spans="1:9" ht="12.75">
      <c r="A24" s="7"/>
      <c r="B24" s="20" t="s">
        <v>36</v>
      </c>
      <c r="C24" s="25">
        <f>G56</f>
        <v>4380</v>
      </c>
      <c r="D24" s="5"/>
      <c r="E24" s="19" t="s">
        <v>37</v>
      </c>
      <c r="F24" s="19"/>
      <c r="G24" s="19"/>
      <c r="H24" s="19"/>
      <c r="I24" s="19"/>
    </row>
    <row r="25" spans="1:9" ht="12.75">
      <c r="A25" s="7"/>
      <c r="B25" s="20" t="s">
        <v>39</v>
      </c>
      <c r="C25" s="25">
        <v>0</v>
      </c>
      <c r="D25" s="5"/>
      <c r="E25" s="10" t="s">
        <v>40</v>
      </c>
      <c r="F25" s="10"/>
      <c r="G25" s="10"/>
      <c r="H25" s="10"/>
      <c r="I25" s="10"/>
    </row>
    <row r="26" spans="1:9" ht="12.75">
      <c r="A26" s="7"/>
      <c r="B26" s="21" t="s">
        <v>41</v>
      </c>
      <c r="C26" s="25">
        <f>E61</f>
        <v>22700</v>
      </c>
      <c r="D26" s="5"/>
      <c r="E26" s="10" t="s">
        <v>42</v>
      </c>
      <c r="F26" s="10"/>
      <c r="G26" s="10"/>
      <c r="H26" s="10"/>
      <c r="I26" s="10"/>
    </row>
    <row r="27" spans="1:9" ht="12.75">
      <c r="A27" s="7"/>
      <c r="B27" s="21" t="s">
        <v>45</v>
      </c>
      <c r="C27" s="25">
        <v>0</v>
      </c>
      <c r="D27" s="5"/>
      <c r="E27" s="10" t="s">
        <v>46</v>
      </c>
      <c r="F27" s="10"/>
      <c r="G27" s="10"/>
      <c r="H27" s="10"/>
      <c r="I27" s="10"/>
    </row>
    <row r="28" spans="1:9" ht="13.5" thickBot="1">
      <c r="A28" s="7"/>
      <c r="B28" s="21" t="s">
        <v>47</v>
      </c>
      <c r="C28" s="14">
        <v>0</v>
      </c>
      <c r="D28" s="10"/>
      <c r="E28" s="10"/>
      <c r="F28" s="10"/>
      <c r="G28" s="10"/>
      <c r="H28" s="10"/>
      <c r="I28" s="10"/>
    </row>
    <row r="29" spans="1:9" ht="12.75">
      <c r="A29" s="23" t="s">
        <v>66</v>
      </c>
      <c r="B29" s="22" t="s">
        <v>49</v>
      </c>
      <c r="C29" s="24">
        <f>SUM(C22:C28)</f>
        <v>49316.40000000002</v>
      </c>
      <c r="D29" s="28"/>
      <c r="E29" s="28"/>
      <c r="F29" s="10"/>
      <c r="G29" s="10"/>
      <c r="H29" s="10"/>
      <c r="I29" s="10"/>
    </row>
    <row r="30" spans="1:9" ht="12.75">
      <c r="A30" s="23"/>
      <c r="B30" s="21" t="s">
        <v>50</v>
      </c>
      <c r="C30" s="25">
        <f>C18</f>
        <v>329437.5</v>
      </c>
      <c r="D30" s="10"/>
      <c r="E30" s="10"/>
      <c r="F30" s="10"/>
      <c r="G30" s="10"/>
      <c r="H30" s="10"/>
      <c r="I30" s="10"/>
    </row>
    <row r="31" spans="1:9" ht="12.75">
      <c r="A31" s="7"/>
      <c r="B31" s="21" t="s">
        <v>20</v>
      </c>
      <c r="C31" s="25">
        <f>C17</f>
        <v>0</v>
      </c>
      <c r="D31" s="10"/>
      <c r="E31" s="10"/>
      <c r="F31" s="10"/>
      <c r="G31" s="10"/>
      <c r="H31" s="10"/>
      <c r="I31" s="10"/>
    </row>
    <row r="32" spans="1:9" ht="12.75">
      <c r="A32" s="7"/>
      <c r="B32" s="21" t="s">
        <v>33</v>
      </c>
      <c r="C32" s="25">
        <f>C23</f>
        <v>24690</v>
      </c>
      <c r="D32" s="10"/>
      <c r="E32" s="10"/>
      <c r="F32" s="10"/>
      <c r="G32" s="10"/>
      <c r="H32" s="10"/>
      <c r="I32" s="10"/>
    </row>
    <row r="33" spans="1:9" ht="12.75">
      <c r="A33" s="7"/>
      <c r="B33" s="21" t="s">
        <v>36</v>
      </c>
      <c r="C33" s="25">
        <f>C24</f>
        <v>4380</v>
      </c>
      <c r="D33" s="10"/>
      <c r="E33" s="10"/>
      <c r="F33" s="10"/>
      <c r="G33" s="10"/>
      <c r="H33" s="10"/>
      <c r="I33" s="10"/>
    </row>
    <row r="34" spans="1:9" ht="13.5" thickBot="1">
      <c r="A34" s="7"/>
      <c r="B34" s="21" t="s">
        <v>41</v>
      </c>
      <c r="C34" s="26">
        <f>C26</f>
        <v>22700</v>
      </c>
      <c r="D34" s="10"/>
      <c r="E34" s="10"/>
      <c r="F34" s="10"/>
      <c r="G34" s="10"/>
      <c r="H34" s="10"/>
      <c r="I34" s="10"/>
    </row>
    <row r="35" spans="1:9" ht="12.75">
      <c r="A35" s="23"/>
      <c r="B35" s="22" t="s">
        <v>70</v>
      </c>
      <c r="C35" s="24">
        <f>SUM(C30:C34)</f>
        <v>381207.5</v>
      </c>
      <c r="D35" s="28"/>
      <c r="E35" s="28"/>
      <c r="F35" s="10"/>
      <c r="G35" s="10"/>
      <c r="H35" s="10"/>
      <c r="I35" s="27"/>
    </row>
    <row r="36" spans="1:9" ht="19.5" customHeight="1">
      <c r="A36" s="23"/>
      <c r="B36" s="23" t="s">
        <v>72</v>
      </c>
      <c r="C36" s="24"/>
      <c r="D36" s="28"/>
      <c r="E36" s="10"/>
      <c r="F36" s="10"/>
      <c r="G36" s="10"/>
      <c r="H36" s="10"/>
      <c r="I36" s="27"/>
    </row>
    <row r="37" spans="1:9" ht="12.75">
      <c r="A37" s="23"/>
      <c r="B37" s="21" t="s">
        <v>71</v>
      </c>
      <c r="C37" s="25">
        <f>C4</f>
        <v>1750000</v>
      </c>
      <c r="D37" s="10"/>
      <c r="E37" s="10"/>
      <c r="F37" s="10"/>
      <c r="G37" s="10"/>
      <c r="H37" s="10"/>
      <c r="I37" s="29"/>
    </row>
    <row r="38" spans="1:9" ht="13.5" thickBot="1">
      <c r="A38" s="7"/>
      <c r="B38" s="21" t="s">
        <v>70</v>
      </c>
      <c r="C38" s="26">
        <f>C35*-1</f>
        <v>-381207.5</v>
      </c>
      <c r="D38" s="10"/>
      <c r="E38" s="10"/>
      <c r="F38" s="10"/>
      <c r="G38" s="10"/>
      <c r="H38" s="10"/>
      <c r="I38" s="10"/>
    </row>
    <row r="39" spans="1:9" ht="12.75">
      <c r="A39" s="7" t="s">
        <v>68</v>
      </c>
      <c r="B39" s="22" t="s">
        <v>69</v>
      </c>
      <c r="C39" s="24">
        <f>SUM(C37+C38)</f>
        <v>1368792.5</v>
      </c>
      <c r="D39" s="10"/>
      <c r="E39" s="10"/>
      <c r="F39" s="10"/>
      <c r="G39" s="10"/>
      <c r="H39" s="10"/>
      <c r="I39" s="10"/>
    </row>
    <row r="40" spans="1:9" ht="19.5" customHeight="1">
      <c r="A40" s="7"/>
      <c r="B40" s="23" t="s">
        <v>73</v>
      </c>
      <c r="C40" s="24"/>
      <c r="D40" s="10"/>
      <c r="E40" s="10"/>
      <c r="F40" s="10"/>
      <c r="G40" s="10"/>
      <c r="H40" s="10"/>
      <c r="I40" s="10"/>
    </row>
    <row r="41" spans="1:9" ht="12.75">
      <c r="A41" s="7"/>
      <c r="B41" s="30" t="s">
        <v>52</v>
      </c>
      <c r="C41" s="25">
        <f>C6+C7</f>
        <v>76000</v>
      </c>
      <c r="D41" s="10"/>
      <c r="E41" s="10"/>
      <c r="F41" s="10"/>
      <c r="G41" s="10"/>
      <c r="H41" s="10"/>
      <c r="I41" s="10"/>
    </row>
    <row r="42" spans="1:9" ht="12.75">
      <c r="A42" s="7"/>
      <c r="B42" s="30" t="s">
        <v>53</v>
      </c>
      <c r="C42" s="25">
        <f>C35</f>
        <v>381207.5</v>
      </c>
      <c r="D42" s="10"/>
      <c r="E42" s="10"/>
      <c r="F42" s="10"/>
      <c r="G42" s="10"/>
      <c r="H42" s="10"/>
      <c r="I42" s="10"/>
    </row>
    <row r="43" spans="1:9" ht="13.5" thickBot="1">
      <c r="A43" s="7"/>
      <c r="B43" s="30" t="s">
        <v>54</v>
      </c>
      <c r="C43" s="14">
        <f>C9</f>
        <v>-180000</v>
      </c>
      <c r="D43" s="10"/>
      <c r="E43" s="10"/>
      <c r="F43" s="10"/>
      <c r="G43" s="10"/>
      <c r="H43" s="10"/>
      <c r="I43" s="10"/>
    </row>
    <row r="44" spans="1:9" ht="12.75">
      <c r="A44" s="7"/>
      <c r="B44" s="22" t="s">
        <v>64</v>
      </c>
      <c r="C44" s="24">
        <f>SUM(C39:C43)</f>
        <v>1646000</v>
      </c>
      <c r="D44" s="10"/>
      <c r="E44" s="10"/>
      <c r="F44" s="10"/>
      <c r="G44" s="10"/>
      <c r="H44" s="10"/>
      <c r="I44" s="10"/>
    </row>
    <row r="45" spans="1:9" ht="19.5" customHeight="1">
      <c r="A45" s="7"/>
      <c r="B45" s="23" t="s">
        <v>3</v>
      </c>
      <c r="C45" s="24"/>
      <c r="D45" s="28"/>
      <c r="E45" s="28"/>
      <c r="F45" s="10"/>
      <c r="G45" s="10"/>
      <c r="H45" s="10"/>
      <c r="I45" s="10"/>
    </row>
    <row r="46" spans="1:9" ht="19.5" customHeight="1">
      <c r="A46" s="5"/>
      <c r="B46" s="5"/>
      <c r="C46" s="31" t="s">
        <v>0</v>
      </c>
      <c r="D46" s="31" t="s">
        <v>62</v>
      </c>
      <c r="E46" s="31" t="s">
        <v>58</v>
      </c>
      <c r="F46" s="31" t="s">
        <v>59</v>
      </c>
      <c r="G46" s="31" t="s">
        <v>60</v>
      </c>
      <c r="H46" s="31" t="s">
        <v>61</v>
      </c>
      <c r="I46" s="32" t="s">
        <v>24</v>
      </c>
    </row>
    <row r="47" spans="1:9" ht="19.5" customHeight="1">
      <c r="A47" s="5"/>
      <c r="B47" s="8" t="s">
        <v>55</v>
      </c>
      <c r="C47" s="33">
        <v>1000</v>
      </c>
      <c r="D47" s="33">
        <v>8650000</v>
      </c>
      <c r="E47" s="34">
        <v>0.01</v>
      </c>
      <c r="F47" s="33">
        <v>1000</v>
      </c>
      <c r="G47" s="34">
        <v>0.2</v>
      </c>
      <c r="H47" s="33">
        <v>220000</v>
      </c>
      <c r="I47" s="35">
        <f>C47+(D47*E47-C47)*G47-H47</f>
        <v>-201900</v>
      </c>
    </row>
    <row r="48" spans="1:9" ht="19.5" customHeight="1">
      <c r="A48" s="5"/>
      <c r="B48" s="8"/>
      <c r="C48" s="36"/>
      <c r="D48" s="10"/>
      <c r="E48" s="10"/>
      <c r="F48" s="10"/>
      <c r="G48" s="10"/>
      <c r="H48" s="10"/>
      <c r="I48" s="10"/>
    </row>
    <row r="49" spans="1:9" ht="19.5" customHeight="1">
      <c r="A49" s="5"/>
      <c r="B49" s="8"/>
      <c r="C49" s="31" t="s">
        <v>31</v>
      </c>
      <c r="D49" s="31" t="s">
        <v>32</v>
      </c>
      <c r="E49" s="31" t="s">
        <v>22</v>
      </c>
      <c r="F49" s="32" t="s">
        <v>24</v>
      </c>
      <c r="G49" s="10"/>
      <c r="H49" s="10"/>
      <c r="I49" s="10"/>
    </row>
    <row r="50" spans="1:9" ht="19.5" customHeight="1">
      <c r="A50" s="5"/>
      <c r="B50" s="8" t="s">
        <v>29</v>
      </c>
      <c r="C50" s="33">
        <v>320938</v>
      </c>
      <c r="D50" s="33">
        <v>20000</v>
      </c>
      <c r="E50" s="34">
        <v>0.95</v>
      </c>
      <c r="F50" s="35">
        <f>(C50-D50)*E50</f>
        <v>285891.1</v>
      </c>
      <c r="G50" s="10"/>
      <c r="H50" s="10"/>
      <c r="I50" s="10"/>
    </row>
    <row r="51" spans="1:9" ht="19.5" customHeight="1">
      <c r="A51" s="5"/>
      <c r="B51" s="8"/>
      <c r="C51" s="36"/>
      <c r="D51" s="10"/>
      <c r="E51" s="10"/>
      <c r="F51" s="10"/>
      <c r="G51" s="10"/>
      <c r="H51" s="10"/>
      <c r="I51" s="10"/>
    </row>
    <row r="52" spans="1:9" ht="19.5" customHeight="1">
      <c r="A52" s="5"/>
      <c r="B52" s="8"/>
      <c r="C52" s="31" t="s">
        <v>35</v>
      </c>
      <c r="D52" s="31" t="s">
        <v>22</v>
      </c>
      <c r="E52" s="32" t="s">
        <v>24</v>
      </c>
      <c r="F52" s="10"/>
      <c r="G52" s="10"/>
      <c r="H52" s="10"/>
      <c r="I52" s="10"/>
    </row>
    <row r="53" spans="1:9" ht="19.5" customHeight="1">
      <c r="A53" s="5"/>
      <c r="B53" s="8" t="s">
        <v>56</v>
      </c>
      <c r="C53" s="33">
        <f>C10</f>
        <v>1646000</v>
      </c>
      <c r="D53" s="37">
        <v>0.015</v>
      </c>
      <c r="E53" s="35">
        <f>C53*D53</f>
        <v>24690</v>
      </c>
      <c r="F53" s="10"/>
      <c r="G53" s="10"/>
      <c r="H53" s="10"/>
      <c r="I53" s="10"/>
    </row>
    <row r="54" spans="1:9" ht="19.5" customHeight="1">
      <c r="A54" s="5"/>
      <c r="B54" s="8"/>
      <c r="C54" s="36"/>
      <c r="D54" s="10"/>
      <c r="E54" s="10"/>
      <c r="F54" s="10"/>
      <c r="G54" s="10"/>
      <c r="H54" s="10"/>
      <c r="I54" s="10"/>
    </row>
    <row r="55" spans="1:9" ht="19.5" customHeight="1">
      <c r="A55" s="5"/>
      <c r="B55" s="8"/>
      <c r="C55" s="38" t="s">
        <v>35</v>
      </c>
      <c r="D55" s="38" t="s">
        <v>0</v>
      </c>
      <c r="E55" s="38" t="s">
        <v>38</v>
      </c>
      <c r="F55" s="38" t="s">
        <v>22</v>
      </c>
      <c r="G55" s="39" t="s">
        <v>24</v>
      </c>
      <c r="H55" s="10"/>
      <c r="I55" s="10"/>
    </row>
    <row r="56" spans="1:9" ht="19.5" customHeight="1">
      <c r="A56" s="6"/>
      <c r="B56" s="45" t="s">
        <v>36</v>
      </c>
      <c r="C56" s="33">
        <f>C10</f>
        <v>1646000</v>
      </c>
      <c r="D56" s="29">
        <v>1500000</v>
      </c>
      <c r="E56" s="29">
        <f>C56-D56</f>
        <v>146000</v>
      </c>
      <c r="F56" s="37">
        <v>0.03</v>
      </c>
      <c r="G56" s="35">
        <f>E56*F56</f>
        <v>4380</v>
      </c>
      <c r="H56" s="40"/>
      <c r="I56" s="40"/>
    </row>
    <row r="57" spans="1:9" ht="19.5" customHeight="1">
      <c r="A57" s="6"/>
      <c r="B57" s="45"/>
      <c r="C57" s="6"/>
      <c r="D57" s="40"/>
      <c r="E57" s="40"/>
      <c r="F57" s="40"/>
      <c r="G57" s="40"/>
      <c r="H57" s="40"/>
      <c r="I57" s="40"/>
    </row>
    <row r="58" spans="1:9" ht="19.5" customHeight="1">
      <c r="A58" s="6"/>
      <c r="B58" s="45" t="s">
        <v>41</v>
      </c>
      <c r="C58" s="31" t="s">
        <v>43</v>
      </c>
      <c r="D58" s="31" t="s">
        <v>23</v>
      </c>
      <c r="E58" s="31" t="s">
        <v>24</v>
      </c>
      <c r="G58" s="40"/>
      <c r="H58" s="40"/>
      <c r="I58" s="40"/>
    </row>
    <row r="59" spans="1:9" ht="19.5" customHeight="1">
      <c r="A59" s="6"/>
      <c r="B59" s="46" t="s">
        <v>57</v>
      </c>
      <c r="C59" s="17">
        <v>11000</v>
      </c>
      <c r="D59" s="41">
        <v>0.1</v>
      </c>
      <c r="E59" s="17">
        <f>C59*D59</f>
        <v>1100</v>
      </c>
      <c r="G59" s="40"/>
      <c r="H59" s="40"/>
      <c r="I59" s="40"/>
    </row>
    <row r="60" spans="1:9" ht="19.5" customHeight="1">
      <c r="A60" s="6"/>
      <c r="B60" s="46" t="s">
        <v>44</v>
      </c>
      <c r="C60" s="42">
        <v>108000</v>
      </c>
      <c r="D60" s="43">
        <v>0.2</v>
      </c>
      <c r="E60" s="42">
        <f>C60*D60</f>
        <v>21600</v>
      </c>
      <c r="G60" s="6"/>
      <c r="H60" s="6"/>
      <c r="I60" s="6"/>
    </row>
    <row r="61" spans="1:9" ht="12.75">
      <c r="A61" s="6"/>
      <c r="B61" s="6"/>
      <c r="C61" s="17"/>
      <c r="D61" s="28"/>
      <c r="E61" s="44">
        <f>SUM(E59:E60)</f>
        <v>22700</v>
      </c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</sheetData>
  <sheetProtection/>
  <mergeCells count="2">
    <mergeCell ref="D2:I2"/>
    <mergeCell ref="A1:I1"/>
  </mergeCells>
  <printOptions horizontalCentered="1"/>
  <pageMargins left="0.1968503937007874" right="0.1968503937007874" top="0.4330708661417323" bottom="0.35433070866141736" header="0.2362204724409449" footer="0.15748031496062992"/>
  <pageSetup horizontalDpi="600" verticalDpi="600" orientation="portrait" paperSize="9" scale="8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DSPIT</dc:creator>
  <cp:keywords/>
  <dc:description/>
  <cp:lastModifiedBy>João</cp:lastModifiedBy>
  <cp:lastPrinted>2013-12-05T13:20:44Z</cp:lastPrinted>
  <dcterms:created xsi:type="dcterms:W3CDTF">2002-10-10T09:27:09Z</dcterms:created>
  <dcterms:modified xsi:type="dcterms:W3CDTF">2013-12-05T13:27:25Z</dcterms:modified>
  <cp:category/>
  <cp:version/>
  <cp:contentType/>
  <cp:contentStatus/>
</cp:coreProperties>
</file>